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7560" activeTab="0"/>
  </bookViews>
  <sheets>
    <sheet name="Sheet1" sheetId="1" r:id="rId1"/>
    <sheet name="Sheet2" sheetId="2" r:id="rId2"/>
    <sheet name="Sheet3" sheetId="3" r:id="rId3"/>
  </sheets>
  <definedNames>
    <definedName name="al1_">'Sheet1'!$J$2</definedName>
    <definedName name="al2_">'Sheet1'!$J$8</definedName>
    <definedName name="Ax1_">'Sheet1'!$J$3</definedName>
    <definedName name="Ax2_">'Sheet1'!$J$9</definedName>
    <definedName name="de1_">'Sheet1'!$J$5</definedName>
    <definedName name="de2_">'Sheet1'!$J$11</definedName>
    <definedName name="G01_">'Sheet1'!$J$1</definedName>
    <definedName name="G02_">'Sheet1'!$J$7</definedName>
    <definedName name="om1">'Sheet1'!$J$4</definedName>
    <definedName name="om2">'Sheet1'!$J$10</definedName>
    <definedName name="solver_adj" localSheetId="0" hidden="1">'Sheet1'!$J$7:$J$11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'Sheet1'!$G$12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<sst xmlns="http://schemas.openxmlformats.org/spreadsheetml/2006/main" count="62" uniqueCount="31">
  <si>
    <t>t</t>
  </si>
  <si>
    <t>Patient 1</t>
  </si>
  <si>
    <t>Patient 2</t>
  </si>
  <si>
    <t>G01</t>
  </si>
  <si>
    <t>al1</t>
  </si>
  <si>
    <t>Ax1</t>
  </si>
  <si>
    <t>om1</t>
  </si>
  <si>
    <t>de1</t>
  </si>
  <si>
    <t>G02</t>
  </si>
  <si>
    <t>al2</t>
  </si>
  <si>
    <t>Ax2</t>
  </si>
  <si>
    <t>om2</t>
  </si>
  <si>
    <t>de2</t>
  </si>
  <si>
    <t>model 1</t>
  </si>
  <si>
    <t>model 2</t>
  </si>
  <si>
    <t>err1</t>
  </si>
  <si>
    <t>eer2</t>
  </si>
  <si>
    <t>m1</t>
  </si>
  <si>
    <t>m2</t>
  </si>
  <si>
    <t>T01</t>
  </si>
  <si>
    <t>omega01</t>
  </si>
  <si>
    <t>omega02</t>
  </si>
  <si>
    <t>T02</t>
  </si>
  <si>
    <t xml:space="preserve"> &amp; </t>
  </si>
  <si>
    <t xml:space="preserve"> \\ \hline</t>
  </si>
  <si>
    <t xml:space="preserve"> $LSSE$</t>
  </si>
  <si>
    <t xml:space="preserve"> $G_0$</t>
  </si>
  <si>
    <t xml:space="preserve"> $\alpha$</t>
  </si>
  <si>
    <t xml:space="preserve"> $A$</t>
  </si>
  <si>
    <t xml:space="preserve"> $\omega$</t>
  </si>
  <si>
    <t xml:space="preserve"> $\delta$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</si>
</sst>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Sheet1!$L$2:$L$62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</c:numCache>
            </c:numRef>
          </c:xVal>
          <c:yVal>
            <c:numRef>
              <c:f>Sheet1!$M$2:$M$62</c:f>
              <c:numCache>
                <c:ptCount val="61"/>
                <c:pt idx="0">
                  <c:v>68.60613868316231</c:v>
                </c:pt>
                <c:pt idx="1">
                  <c:v>97.71334461544626</c:v>
                </c:pt>
                <c:pt idx="2">
                  <c:v>120.86361678250523</c:v>
                </c:pt>
                <c:pt idx="3">
                  <c:v>138.23595837720924</c:v>
                </c:pt>
                <c:pt idx="4">
                  <c:v>150.20019126617782</c:v>
                </c:pt>
                <c:pt idx="5">
                  <c:v>157.26831734240514</c:v>
                </c:pt>
                <c:pt idx="6">
                  <c:v>160.04914979011895</c:v>
                </c:pt>
                <c:pt idx="7">
                  <c:v>159.2073768558293</c:v>
                </c:pt>
                <c:pt idx="8">
                  <c:v>155.42784025004724</c:v>
                </c:pt>
                <c:pt idx="9">
                  <c:v>149.3854681548824</c:v>
                </c:pt>
                <c:pt idx="10">
                  <c:v>141.7210052915277</c:v>
                </c:pt>
                <c:pt idx="11">
                  <c:v>133.0224330576427</c:v>
                </c:pt>
                <c:pt idx="12">
                  <c:v>123.81177234989549</c:v>
                </c:pt>
                <c:pt idx="13">
                  <c:v>114.53680924490305</c:v>
                </c:pt>
                <c:pt idx="14">
                  <c:v>105.5671764722836</c:v>
                </c:pt>
                <c:pt idx="15">
                  <c:v>97.19415757650658</c:v>
                </c:pt>
                <c:pt idx="16">
                  <c:v>89.63355095941202</c:v>
                </c:pt>
                <c:pt idx="17">
                  <c:v>83.03093222683195</c:v>
                </c:pt>
                <c:pt idx="18">
                  <c:v>77.46867981222634</c:v>
                </c:pt>
                <c:pt idx="19">
                  <c:v>72.97417513356434</c:v>
                </c:pt>
                <c:pt idx="20">
                  <c:v>69.52864921650297</c:v>
                </c:pt>
                <c:pt idx="21">
                  <c:v>67.07621785292602</c:v>
                </c:pt>
                <c:pt idx="22">
                  <c:v>65.53272254817662</c:v>
                </c:pt>
                <c:pt idx="23">
                  <c:v>64.79407093134166</c:v>
                </c:pt>
                <c:pt idx="24">
                  <c:v>64.74384478783273</c:v>
                </c:pt>
                <c:pt idx="25">
                  <c:v>65.26001389547562</c:v>
                </c:pt>
                <c:pt idx="26">
                  <c:v>66.22065750488456</c:v>
                </c:pt>
                <c:pt idx="27">
                  <c:v>67.50865129024467</c:v>
                </c:pt>
                <c:pt idx="28">
                  <c:v>69.01532512842857</c:v>
                </c:pt>
                <c:pt idx="29">
                  <c:v>70.64313582998027</c:v>
                </c:pt>
                <c:pt idx="30">
                  <c:v>72.30742902698007</c:v>
                </c:pt>
                <c:pt idx="31">
                  <c:v>73.93738622268738</c:v>
                </c:pt>
                <c:pt idx="32">
                  <c:v>75.47626717589732</c:v>
                </c:pt>
                <c:pt idx="33">
                  <c:v>76.8810651565084</c:v>
                </c:pt>
                <c:pt idx="34">
                  <c:v>78.12169410894239</c:v>
                </c:pt>
                <c:pt idx="35">
                  <c:v>79.17982339473707</c:v>
                </c:pt>
                <c:pt idx="36">
                  <c:v>80.04746856091569</c:v>
                </c:pt>
                <c:pt idx="37">
                  <c:v>80.72543647051809</c:v>
                </c:pt>
                <c:pt idx="38">
                  <c:v>81.22171104586334</c:v>
                </c:pt>
                <c:pt idx="39">
                  <c:v>81.54985263602737</c:v>
                </c:pt>
                <c:pt idx="40">
                  <c:v>81.7274703464218</c:v>
                </c:pt>
                <c:pt idx="41">
                  <c:v>81.77481316635857</c:v>
                </c:pt>
                <c:pt idx="42">
                  <c:v>81.71351289041245</c:v>
                </c:pt>
                <c:pt idx="43">
                  <c:v>81.56550002773484</c:v>
                </c:pt>
                <c:pt idx="44">
                  <c:v>81.35210339882897</c:v>
                </c:pt>
                <c:pt idx="45">
                  <c:v>81.09333510144221</c:v>
                </c:pt>
                <c:pt idx="46">
                  <c:v>80.80735506836221</c:v>
                </c:pt>
                <c:pt idx="47">
                  <c:v>80.51010354722396</c:v>
                </c:pt>
                <c:pt idx="48">
                  <c:v>80.21508545139709</c:v>
                </c:pt>
                <c:pt idx="49">
                  <c:v>79.93328755854056</c:v>
                </c:pt>
                <c:pt idx="50">
                  <c:v>79.67320783058877</c:v>
                </c:pt>
                <c:pt idx="51">
                  <c:v>79.44097553287045</c:v>
                </c:pt>
                <c:pt idx="52">
                  <c:v>79.24054116446763</c:v>
                </c:pt>
                <c:pt idx="53">
                  <c:v>79.07391629633219</c:v>
                </c:pt>
                <c:pt idx="54">
                  <c:v>78.94144507117093</c:v>
                </c:pt>
                <c:pt idx="55">
                  <c:v>78.84209118250168</c:v>
                </c:pt>
                <c:pt idx="56">
                  <c:v>78.77372646682383</c:v>
                </c:pt>
                <c:pt idx="57">
                  <c:v>78.7334096775232</c:v>
                </c:pt>
                <c:pt idx="58">
                  <c:v>78.71764644667944</c:v>
                </c:pt>
                <c:pt idx="59">
                  <c:v>78.72262378674898</c:v>
                </c:pt>
                <c:pt idx="60">
                  <c:v>78.74441466411888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Sheet1!$L$2:$L$62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</c:numCache>
            </c:numRef>
          </c:xVal>
          <c:yVal>
            <c:numRef>
              <c:f>Sheet1!$N$2:$N$62</c:f>
              <c:numCache>
                <c:ptCount val="61"/>
                <c:pt idx="0">
                  <c:v>97.50764534705566</c:v>
                </c:pt>
                <c:pt idx="1">
                  <c:v>122.75929431899682</c:v>
                </c:pt>
                <c:pt idx="2">
                  <c:v>144.62794030768833</c:v>
                </c:pt>
                <c:pt idx="3">
                  <c:v>163.21603428370463</c:v>
                </c:pt>
                <c:pt idx="4">
                  <c:v>178.6588580502688</c:v>
                </c:pt>
                <c:pt idx="5">
                  <c:v>191.1187607547636</c:v>
                </c:pt>
                <c:pt idx="6">
                  <c:v>200.77970978194782</c:v>
                </c:pt>
                <c:pt idx="7">
                  <c:v>207.84219340132069</c:v>
                </c:pt>
                <c:pt idx="8">
                  <c:v>212.51850326625288</c:v>
                </c:pt>
                <c:pt idx="9">
                  <c:v>215.02841630577404</c:v>
                </c:pt>
                <c:pt idx="10">
                  <c:v>215.59528774324974</c:v>
                </c:pt>
                <c:pt idx="11">
                  <c:v>214.4425599374709</c:v>
                </c:pt>
                <c:pt idx="12">
                  <c:v>211.79068547614065</c:v>
                </c:pt>
                <c:pt idx="13">
                  <c:v>207.8544574533459</c:v>
                </c:pt>
                <c:pt idx="14">
                  <c:v>202.84073511552583</c:v>
                </c:pt>
                <c:pt idx="15">
                  <c:v>196.94654904042858</c:v>
                </c:pt>
                <c:pt idx="16">
                  <c:v>190.35756668924145</c:v>
                </c:pt>
                <c:pt idx="17">
                  <c:v>183.24689650631296</c:v>
                </c:pt>
                <c:pt idx="18">
                  <c:v>175.77420669188385</c:v>
                </c:pt>
                <c:pt idx="19">
                  <c:v>168.08513329572818</c:v>
                </c:pt>
                <c:pt idx="20">
                  <c:v>160.3109513258495</c:v>
                </c:pt>
                <c:pt idx="21">
                  <c:v>152.56848208714064</c:v>
                </c:pt>
                <c:pt idx="22">
                  <c:v>144.9602099103085</c:v>
                </c:pt>
                <c:pt idx="23">
                  <c:v>137.57458175160696</c:v>
                </c:pt>
                <c:pt idx="24">
                  <c:v>130.4864637900077</c:v>
                </c:pt>
                <c:pt idx="25">
                  <c:v>123.7577300727295</c:v>
                </c:pt>
                <c:pt idx="26">
                  <c:v>117.43795941674951</c:v>
                </c:pt>
                <c:pt idx="27">
                  <c:v>111.5652181195021</c:v>
                </c:pt>
                <c:pt idx="28">
                  <c:v>106.16690752549209</c:v>
                </c:pt>
                <c:pt idx="29">
                  <c:v>101.26065709890261</c:v>
                </c:pt>
                <c:pt idx="30">
                  <c:v>96.85524533039398</c:v>
                </c:pt>
                <c:pt idx="31">
                  <c:v>92.95153252723743</c:v>
                </c:pt>
                <c:pt idx="32">
                  <c:v>89.54339127099365</c:v>
                </c:pt>
                <c:pt idx="33">
                  <c:v>86.61862205063717</c:v>
                </c:pt>
                <c:pt idx="34">
                  <c:v>84.15984326904153</c:v>
                </c:pt>
                <c:pt idx="35">
                  <c:v>82.14534645789159</c:v>
                </c:pt>
                <c:pt idx="36">
                  <c:v>80.54990910419825</c:v>
                </c:pt>
                <c:pt idx="37">
                  <c:v>79.34555897735567</c:v>
                </c:pt>
                <c:pt idx="38">
                  <c:v>78.50228523850711</c:v>
                </c:pt>
                <c:pt idx="39">
                  <c:v>77.98869290581871</c:v>
                </c:pt>
                <c:pt idx="40">
                  <c:v>77.77259843439002</c:v>
                </c:pt>
                <c:pt idx="41">
                  <c:v>77.82156524438795</c:v>
                </c:pt>
                <c:pt idx="42">
                  <c:v>78.10337899394875</c:v>
                </c:pt>
                <c:pt idx="43">
                  <c:v>78.58646324455012</c:v>
                </c:pt>
                <c:pt idx="44">
                  <c:v>79.24023690753711</c:v>
                </c:pt>
                <c:pt idx="45">
                  <c:v>80.03541549423078</c:v>
                </c:pt>
                <c:pt idx="46">
                  <c:v>80.94425872262266</c:v>
                </c:pt>
                <c:pt idx="47">
                  <c:v>81.94076746605649</c:v>
                </c:pt>
                <c:pt idx="48">
                  <c:v>83.00083336926875</c:v>
                </c:pt>
                <c:pt idx="49">
                  <c:v>84.10234471103719</c:v>
                </c:pt>
                <c:pt idx="50">
                  <c:v>85.225252267229</c:v>
                </c:pt>
                <c:pt idx="51">
                  <c:v>86.35159903029636</c:v>
                </c:pt>
                <c:pt idx="52">
                  <c:v>87.4655176784334</c:v>
                </c:pt>
                <c:pt idx="53">
                  <c:v>88.5531996669214</c:v>
                </c:pt>
                <c:pt idx="54">
                  <c:v>89.60283974281691</c:v>
                </c:pt>
                <c:pt idx="55">
                  <c:v>90.6045595690914</c:v>
                </c:pt>
                <c:pt idx="56">
                  <c:v>91.55031399238717</c:v>
                </c:pt>
                <c:pt idx="57">
                  <c:v>92.43378330618785</c:v>
                </c:pt>
                <c:pt idx="58">
                  <c:v>93.25025465453813</c:v>
                </c:pt>
                <c:pt idx="59">
                  <c:v>93.99649549621122</c:v>
                </c:pt>
                <c:pt idx="60">
                  <c:v>94.6706218107176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Sheet1!$A$2:$A$11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</c:numCache>
            </c:numRef>
          </c:xVal>
          <c:yVal>
            <c:numRef>
              <c:f>Sheet1!$B$2:$B$11</c:f>
              <c:numCache>
                <c:ptCount val="10"/>
                <c:pt idx="0">
                  <c:v>70</c:v>
                </c:pt>
                <c:pt idx="1">
                  <c:v>150</c:v>
                </c:pt>
                <c:pt idx="2">
                  <c:v>165</c:v>
                </c:pt>
                <c:pt idx="3">
                  <c:v>145</c:v>
                </c:pt>
                <c:pt idx="4">
                  <c:v>90</c:v>
                </c:pt>
                <c:pt idx="5">
                  <c:v>75</c:v>
                </c:pt>
                <c:pt idx="6">
                  <c:v>65</c:v>
                </c:pt>
                <c:pt idx="7">
                  <c:v>75</c:v>
                </c:pt>
                <c:pt idx="8">
                  <c:v>80</c:v>
                </c:pt>
                <c:pt idx="9">
                  <c:v>75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Sheet1!$A$2:$A$11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</c:numCache>
            </c:numRef>
          </c:xVal>
          <c:yVal>
            <c:numRef>
              <c:f>Sheet1!$C$2:$C$11</c:f>
              <c:numCache>
                <c:ptCount val="10"/>
                <c:pt idx="0">
                  <c:v>100</c:v>
                </c:pt>
                <c:pt idx="1">
                  <c:v>185</c:v>
                </c:pt>
                <c:pt idx="2">
                  <c:v>210</c:v>
                </c:pt>
                <c:pt idx="3">
                  <c:v>220</c:v>
                </c:pt>
                <c:pt idx="4">
                  <c:v>195</c:v>
                </c:pt>
                <c:pt idx="5">
                  <c:v>175</c:v>
                </c:pt>
                <c:pt idx="6">
                  <c:v>105</c:v>
                </c:pt>
                <c:pt idx="7">
                  <c:v>100</c:v>
                </c:pt>
                <c:pt idx="8">
                  <c:v>85</c:v>
                </c:pt>
                <c:pt idx="9">
                  <c:v>90</c:v>
                </c:pt>
              </c:numCache>
            </c:numRef>
          </c:yVal>
          <c:smooth val="0"/>
        </c:ser>
        <c:axId val="57263573"/>
        <c:axId val="45610110"/>
      </c:scatterChart>
      <c:val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10110"/>
        <c:crosses val="autoZero"/>
        <c:crossBetween val="midCat"/>
        <c:dispUnits/>
      </c:valAx>
      <c:valAx>
        <c:axId val="45610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635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12</xdr:row>
      <xdr:rowOff>38100</xdr:rowOff>
    </xdr:from>
    <xdr:to>
      <xdr:col>7</xdr:col>
      <xdr:colOff>504825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90525" y="1981200"/>
        <a:ext cx="43815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1">
      <selection activeCell="F12" sqref="F12:G12"/>
    </sheetView>
  </sheetViews>
  <sheetFormatPr defaultColWidth="9.140625" defaultRowHeight="12.75"/>
  <sheetData>
    <row r="1" spans="1:14" ht="12.75">
      <c r="A1" s="1" t="s">
        <v>0</v>
      </c>
      <c r="B1" t="s">
        <v>1</v>
      </c>
      <c r="C1" s="1" t="s">
        <v>2</v>
      </c>
      <c r="D1" t="s">
        <v>13</v>
      </c>
      <c r="E1" t="s">
        <v>14</v>
      </c>
      <c r="F1" t="s">
        <v>15</v>
      </c>
      <c r="G1" t="s">
        <v>16</v>
      </c>
      <c r="I1" t="s">
        <v>3</v>
      </c>
      <c r="J1">
        <v>79.18137688460715</v>
      </c>
      <c r="L1" t="s">
        <v>0</v>
      </c>
      <c r="M1" t="s">
        <v>17</v>
      </c>
      <c r="N1" t="s">
        <v>18</v>
      </c>
    </row>
    <row r="2" spans="1:14" ht="12.75">
      <c r="A2" s="1">
        <v>0</v>
      </c>
      <c r="B2" s="1">
        <v>70</v>
      </c>
      <c r="C2" s="1">
        <v>100</v>
      </c>
      <c r="D2">
        <f aca="true" t="shared" si="0" ref="D2:D11">G01_+Ax1_*EXP(-al1_*A2)*COS(om1*(A2-de1_))</f>
        <v>68.60613868316231</v>
      </c>
      <c r="E2">
        <f aca="true" t="shared" si="1" ref="E2:E11">G02_+Ax2_*EXP(-al2_*A2)*COS(om2*(A2-de2_))</f>
        <v>97.50764534705566</v>
      </c>
      <c r="F2">
        <f>(B2-D2)^2</f>
        <v>1.9428493705764884</v>
      </c>
      <c r="G2">
        <f>(C2-E2)^2</f>
        <v>6.211831716053315</v>
      </c>
      <c r="I2" t="s">
        <v>4</v>
      </c>
      <c r="J2">
        <v>0.992720444915972</v>
      </c>
      <c r="L2">
        <v>0</v>
      </c>
      <c r="M2">
        <f aca="true" t="shared" si="2" ref="M2:M33">G01_+Ax1_*EXP(-al1_*L2)*COS(om1*(L2-de1_))</f>
        <v>68.60613868316231</v>
      </c>
      <c r="N2">
        <f aca="true" t="shared" si="3" ref="N2:N33">G02_+Ax2_*EXP(-al2_*L2)*COS(om2*(L2-de2_))</f>
        <v>97.50764534705566</v>
      </c>
    </row>
    <row r="3" spans="1:14" ht="12.75">
      <c r="A3" s="1">
        <v>0.5</v>
      </c>
      <c r="B3" s="1">
        <v>150</v>
      </c>
      <c r="C3" s="1">
        <v>185</v>
      </c>
      <c r="D3">
        <f t="shared" si="0"/>
        <v>157.26831734240514</v>
      </c>
      <c r="E3">
        <f t="shared" si="1"/>
        <v>191.1187607547636</v>
      </c>
      <c r="F3">
        <f aca="true" t="shared" si="4" ref="F3:F11">(B3-D3)^2</f>
        <v>52.828436989907324</v>
      </c>
      <c r="G3">
        <f aca="true" t="shared" si="5" ref="G3:G11">(C3-E3)^2</f>
        <v>37.43923317403521</v>
      </c>
      <c r="I3" t="s">
        <v>5</v>
      </c>
      <c r="J3">
        <v>171.54669591785054</v>
      </c>
      <c r="L3">
        <f>L2+0.1</f>
        <v>0.1</v>
      </c>
      <c r="M3">
        <f t="shared" si="2"/>
        <v>97.71334461544626</v>
      </c>
      <c r="N3">
        <f t="shared" si="3"/>
        <v>122.75929431899682</v>
      </c>
    </row>
    <row r="4" spans="1:14" ht="12.75">
      <c r="A4" s="1">
        <v>0.75</v>
      </c>
      <c r="B4" s="1">
        <v>165</v>
      </c>
      <c r="C4" s="1">
        <v>210</v>
      </c>
      <c r="D4">
        <f t="shared" si="0"/>
        <v>157.64210095394702</v>
      </c>
      <c r="E4">
        <f t="shared" si="1"/>
        <v>210.4650116202141</v>
      </c>
      <c r="F4">
        <f t="shared" si="4"/>
        <v>54.138678371907325</v>
      </c>
      <c r="G4">
        <f t="shared" si="5"/>
        <v>0.2162358069341549</v>
      </c>
      <c r="I4" t="s">
        <v>6</v>
      </c>
      <c r="J4">
        <v>1.812736711114567</v>
      </c>
      <c r="L4">
        <f>L3+0.1</f>
        <v>0.2</v>
      </c>
      <c r="M4">
        <f t="shared" si="2"/>
        <v>120.86361678250523</v>
      </c>
      <c r="N4">
        <f t="shared" si="3"/>
        <v>144.62794030768833</v>
      </c>
    </row>
    <row r="5" spans="1:14" ht="12.75">
      <c r="A5" s="1">
        <v>1</v>
      </c>
      <c r="B5" s="1">
        <v>145</v>
      </c>
      <c r="C5" s="1">
        <v>220</v>
      </c>
      <c r="D5">
        <f t="shared" si="0"/>
        <v>141.7210052915277</v>
      </c>
      <c r="E5">
        <f t="shared" si="1"/>
        <v>215.5952877432497</v>
      </c>
      <c r="F5">
        <f t="shared" si="4"/>
        <v>10.751806298189416</v>
      </c>
      <c r="G5">
        <f t="shared" si="5"/>
        <v>19.401490064766204</v>
      </c>
      <c r="I5" t="s">
        <v>7</v>
      </c>
      <c r="J5">
        <v>0.9005620291000529</v>
      </c>
      <c r="L5">
        <f aca="true" t="shared" si="6" ref="L5:L67">L4+0.1</f>
        <v>0.30000000000000004</v>
      </c>
      <c r="M5">
        <f t="shared" si="2"/>
        <v>138.23595837720924</v>
      </c>
      <c r="N5">
        <f t="shared" si="3"/>
        <v>163.21603428370463</v>
      </c>
    </row>
    <row r="6" spans="1:14" ht="12.75">
      <c r="A6" s="1">
        <v>1.5</v>
      </c>
      <c r="B6" s="1">
        <v>90</v>
      </c>
      <c r="C6" s="1">
        <v>195</v>
      </c>
      <c r="D6">
        <f t="shared" si="0"/>
        <v>97.1941575765066</v>
      </c>
      <c r="E6">
        <f t="shared" si="1"/>
        <v>196.94654904042858</v>
      </c>
      <c r="F6">
        <f t="shared" si="4"/>
        <v>51.755903235607285</v>
      </c>
      <c r="G6">
        <f t="shared" si="5"/>
        <v>3.789053166793421</v>
      </c>
      <c r="L6">
        <f t="shared" si="6"/>
        <v>0.4</v>
      </c>
      <c r="M6">
        <f t="shared" si="2"/>
        <v>150.20019126617782</v>
      </c>
      <c r="N6">
        <f t="shared" si="3"/>
        <v>178.6588580502688</v>
      </c>
    </row>
    <row r="7" spans="1:14" ht="12.75">
      <c r="A7" s="1">
        <v>2</v>
      </c>
      <c r="B7" s="1">
        <v>75</v>
      </c>
      <c r="C7" s="1">
        <v>175</v>
      </c>
      <c r="D7">
        <f t="shared" si="0"/>
        <v>69.528649216503</v>
      </c>
      <c r="E7">
        <f t="shared" si="1"/>
        <v>160.31095132584954</v>
      </c>
      <c r="F7">
        <f t="shared" si="4"/>
        <v>29.935679396073255</v>
      </c>
      <c r="G7">
        <f t="shared" si="5"/>
        <v>215.76815095156127</v>
      </c>
      <c r="I7" t="s">
        <v>8</v>
      </c>
      <c r="J7">
        <v>95.2124767468991</v>
      </c>
      <c r="L7">
        <f t="shared" si="6"/>
        <v>0.5</v>
      </c>
      <c r="M7">
        <f t="shared" si="2"/>
        <v>157.26831734240514</v>
      </c>
      <c r="N7">
        <f t="shared" si="3"/>
        <v>191.1187607547636</v>
      </c>
    </row>
    <row r="8" spans="1:14" ht="12.75">
      <c r="A8" s="1">
        <v>2.5</v>
      </c>
      <c r="B8" s="1">
        <v>65</v>
      </c>
      <c r="C8" s="1">
        <v>105</v>
      </c>
      <c r="D8">
        <f t="shared" si="0"/>
        <v>65.26001389547562</v>
      </c>
      <c r="E8">
        <f t="shared" si="1"/>
        <v>123.75773007272954</v>
      </c>
      <c r="F8">
        <f t="shared" si="4"/>
        <v>0.06760722584040833</v>
      </c>
      <c r="G8">
        <f t="shared" si="5"/>
        <v>351.8524374813823</v>
      </c>
      <c r="I8" t="s">
        <v>9</v>
      </c>
      <c r="J8">
        <v>0.6334888156198157</v>
      </c>
      <c r="L8">
        <f t="shared" si="6"/>
        <v>0.6</v>
      </c>
      <c r="M8">
        <f t="shared" si="2"/>
        <v>160.04914979011895</v>
      </c>
      <c r="N8">
        <f t="shared" si="3"/>
        <v>200.77970978194782</v>
      </c>
    </row>
    <row r="9" spans="1:14" ht="12.75">
      <c r="A9" s="1">
        <v>3</v>
      </c>
      <c r="B9" s="1">
        <v>75</v>
      </c>
      <c r="C9" s="1">
        <v>100</v>
      </c>
      <c r="D9">
        <f t="shared" si="0"/>
        <v>72.30742902698006</v>
      </c>
      <c r="E9">
        <f t="shared" si="1"/>
        <v>96.85524533039404</v>
      </c>
      <c r="F9">
        <f t="shared" si="4"/>
        <v>7.249938444749547</v>
      </c>
      <c r="G9">
        <f t="shared" si="5"/>
        <v>9.889481932008485</v>
      </c>
      <c r="I9" t="s">
        <v>10</v>
      </c>
      <c r="J9">
        <v>263.152054909353</v>
      </c>
      <c r="L9">
        <f t="shared" si="6"/>
        <v>0.7</v>
      </c>
      <c r="M9">
        <f t="shared" si="2"/>
        <v>159.2073768558293</v>
      </c>
      <c r="N9">
        <f t="shared" si="3"/>
        <v>207.84219340132069</v>
      </c>
    </row>
    <row r="10" spans="1:14" ht="12.75">
      <c r="A10" s="1">
        <v>4</v>
      </c>
      <c r="B10" s="1">
        <v>80</v>
      </c>
      <c r="C10" s="1">
        <v>85</v>
      </c>
      <c r="D10">
        <f t="shared" si="0"/>
        <v>81.7274703464218</v>
      </c>
      <c r="E10">
        <f t="shared" si="1"/>
        <v>77.77259843439002</v>
      </c>
      <c r="F10">
        <f t="shared" si="4"/>
        <v>2.9841537977666412</v>
      </c>
      <c r="G10">
        <f t="shared" si="5"/>
        <v>52.2353333905816</v>
      </c>
      <c r="I10" t="s">
        <v>11</v>
      </c>
      <c r="J10">
        <v>1.0303671103414938</v>
      </c>
      <c r="L10">
        <f t="shared" si="6"/>
        <v>0.7999999999999999</v>
      </c>
      <c r="M10">
        <f t="shared" si="2"/>
        <v>155.42784025004724</v>
      </c>
      <c r="N10">
        <f t="shared" si="3"/>
        <v>212.51850326625288</v>
      </c>
    </row>
    <row r="11" spans="1:14" ht="12.75">
      <c r="A11" s="1">
        <v>6</v>
      </c>
      <c r="B11" s="1">
        <v>75</v>
      </c>
      <c r="C11" s="1">
        <v>90</v>
      </c>
      <c r="D11">
        <f t="shared" si="0"/>
        <v>78.74441466411888</v>
      </c>
      <c r="E11">
        <f t="shared" si="1"/>
        <v>94.67062181071763</v>
      </c>
      <c r="F11">
        <f t="shared" si="4"/>
        <v>14.02064117686849</v>
      </c>
      <c r="G11">
        <f t="shared" si="5"/>
        <v>21.81470809875127</v>
      </c>
      <c r="I11" t="s">
        <v>12</v>
      </c>
      <c r="J11">
        <v>1.516036727399693</v>
      </c>
      <c r="L11">
        <f t="shared" si="6"/>
        <v>0.8999999999999999</v>
      </c>
      <c r="M11">
        <f t="shared" si="2"/>
        <v>149.3854681548824</v>
      </c>
      <c r="N11">
        <f t="shared" si="3"/>
        <v>215.02841630577404</v>
      </c>
    </row>
    <row r="12" spans="6:14" ht="12.75">
      <c r="F12">
        <f>SUM(F2:F11)</f>
        <v>225.6756943074862</v>
      </c>
      <c r="G12">
        <f>SUM(G2:G11)</f>
        <v>718.6179557828672</v>
      </c>
      <c r="L12">
        <f t="shared" si="6"/>
        <v>0.9999999999999999</v>
      </c>
      <c r="M12">
        <f t="shared" si="2"/>
        <v>141.7210052915277</v>
      </c>
      <c r="N12">
        <f t="shared" si="3"/>
        <v>215.59528774324974</v>
      </c>
    </row>
    <row r="13" spans="12:14" ht="12.75">
      <c r="L13">
        <f t="shared" si="6"/>
        <v>1.0999999999999999</v>
      </c>
      <c r="M13">
        <f t="shared" si="2"/>
        <v>133.0224330576427</v>
      </c>
      <c r="N13">
        <f t="shared" si="3"/>
        <v>214.4425599374709</v>
      </c>
    </row>
    <row r="14" spans="9:14" ht="12.75">
      <c r="I14" t="s">
        <v>20</v>
      </c>
      <c r="J14">
        <f>SQRT(al1_^2+om1^2)</f>
        <v>2.0667627501908927</v>
      </c>
      <c r="L14">
        <f t="shared" si="6"/>
        <v>1.2</v>
      </c>
      <c r="M14">
        <f t="shared" si="2"/>
        <v>123.81177234989549</v>
      </c>
      <c r="N14">
        <f t="shared" si="3"/>
        <v>211.79068547614065</v>
      </c>
    </row>
    <row r="15" spans="9:14" ht="12.75">
      <c r="I15" t="s">
        <v>21</v>
      </c>
      <c r="J15">
        <f>SQRT(al2_^2+om2^2)</f>
        <v>1.2095306782338664</v>
      </c>
      <c r="L15">
        <f t="shared" si="6"/>
        <v>1.3</v>
      </c>
      <c r="M15">
        <f t="shared" si="2"/>
        <v>114.53680924490305</v>
      </c>
      <c r="N15">
        <f t="shared" si="3"/>
        <v>207.8544574533459</v>
      </c>
    </row>
    <row r="16" spans="12:14" ht="12.75">
      <c r="L16">
        <f t="shared" si="6"/>
        <v>1.4000000000000001</v>
      </c>
      <c r="M16">
        <f t="shared" si="2"/>
        <v>105.5671764722836</v>
      </c>
      <c r="N16">
        <f t="shared" si="3"/>
        <v>202.84073511552583</v>
      </c>
    </row>
    <row r="17" spans="9:14" ht="12.75">
      <c r="I17" t="s">
        <v>19</v>
      </c>
      <c r="J17">
        <f>2*PI()/J14</f>
        <v>3.040109614226041</v>
      </c>
      <c r="L17">
        <f t="shared" si="6"/>
        <v>1.5000000000000002</v>
      </c>
      <c r="M17">
        <f t="shared" si="2"/>
        <v>97.19415757650658</v>
      </c>
      <c r="N17">
        <f t="shared" si="3"/>
        <v>196.94654904042858</v>
      </c>
    </row>
    <row r="18" spans="9:14" ht="12.75">
      <c r="I18" t="s">
        <v>22</v>
      </c>
      <c r="J18">
        <f>2*PI()/J15</f>
        <v>5.194730005818599</v>
      </c>
      <c r="L18">
        <f t="shared" si="6"/>
        <v>1.6000000000000003</v>
      </c>
      <c r="M18">
        <f t="shared" si="2"/>
        <v>89.63355095941202</v>
      </c>
      <c r="N18">
        <f t="shared" si="3"/>
        <v>190.35756668924145</v>
      </c>
    </row>
    <row r="19" spans="12:14" ht="12.75">
      <c r="L19">
        <f t="shared" si="6"/>
        <v>1.7000000000000004</v>
      </c>
      <c r="M19">
        <f t="shared" si="2"/>
        <v>83.03093222683195</v>
      </c>
      <c r="N19">
        <f t="shared" si="3"/>
        <v>183.24689650631296</v>
      </c>
    </row>
    <row r="20" spans="12:14" ht="12.75">
      <c r="L20">
        <f t="shared" si="6"/>
        <v>1.8000000000000005</v>
      </c>
      <c r="M20">
        <f t="shared" si="2"/>
        <v>77.46867981222634</v>
      </c>
      <c r="N20">
        <f t="shared" si="3"/>
        <v>175.77420669188385</v>
      </c>
    </row>
    <row r="21" spans="12:14" ht="12.75">
      <c r="L21">
        <f t="shared" si="6"/>
        <v>1.9000000000000006</v>
      </c>
      <c r="M21">
        <f t="shared" si="2"/>
        <v>72.97417513356434</v>
      </c>
      <c r="N21">
        <f t="shared" si="3"/>
        <v>168.08513329572818</v>
      </c>
    </row>
    <row r="22" spans="12:14" ht="12.75">
      <c r="L22">
        <f t="shared" si="6"/>
        <v>2.0000000000000004</v>
      </c>
      <c r="M22">
        <f t="shared" si="2"/>
        <v>69.52864921650297</v>
      </c>
      <c r="N22">
        <f t="shared" si="3"/>
        <v>160.3109513258495</v>
      </c>
    </row>
    <row r="23" spans="12:14" ht="12.75">
      <c r="L23">
        <f t="shared" si="6"/>
        <v>2.1000000000000005</v>
      </c>
      <c r="M23">
        <f t="shared" si="2"/>
        <v>67.07621785292602</v>
      </c>
      <c r="N23">
        <f t="shared" si="3"/>
        <v>152.56848208714064</v>
      </c>
    </row>
    <row r="24" spans="12:14" ht="12.75">
      <c r="L24">
        <f t="shared" si="6"/>
        <v>2.2000000000000006</v>
      </c>
      <c r="M24">
        <f t="shared" si="2"/>
        <v>65.53272254817662</v>
      </c>
      <c r="N24">
        <f t="shared" si="3"/>
        <v>144.9602099103085</v>
      </c>
    </row>
    <row r="25" spans="12:14" ht="12.75">
      <c r="L25">
        <f t="shared" si="6"/>
        <v>2.3000000000000007</v>
      </c>
      <c r="M25">
        <f t="shared" si="2"/>
        <v>64.79407093134166</v>
      </c>
      <c r="N25">
        <f t="shared" si="3"/>
        <v>137.57458175160696</v>
      </c>
    </row>
    <row r="26" spans="12:14" ht="12.75">
      <c r="L26">
        <f t="shared" si="6"/>
        <v>2.400000000000001</v>
      </c>
      <c r="M26">
        <f t="shared" si="2"/>
        <v>64.74384478783273</v>
      </c>
      <c r="N26">
        <f t="shared" si="3"/>
        <v>130.4864637900077</v>
      </c>
    </row>
    <row r="27" spans="12:14" ht="12.75">
      <c r="L27">
        <f t="shared" si="6"/>
        <v>2.500000000000001</v>
      </c>
      <c r="M27">
        <f t="shared" si="2"/>
        <v>65.26001389547562</v>
      </c>
      <c r="N27">
        <f t="shared" si="3"/>
        <v>123.7577300727295</v>
      </c>
    </row>
    <row r="28" spans="12:14" ht="12.75">
      <c r="L28">
        <f t="shared" si="6"/>
        <v>2.600000000000001</v>
      </c>
      <c r="M28">
        <f t="shared" si="2"/>
        <v>66.22065750488456</v>
      </c>
      <c r="N28">
        <f t="shared" si="3"/>
        <v>117.43795941674951</v>
      </c>
    </row>
    <row r="29" spans="12:14" ht="12.75">
      <c r="L29">
        <f t="shared" si="6"/>
        <v>2.700000000000001</v>
      </c>
      <c r="M29">
        <f t="shared" si="2"/>
        <v>67.50865129024467</v>
      </c>
      <c r="N29">
        <f t="shared" si="3"/>
        <v>111.5652181195021</v>
      </c>
    </row>
    <row r="30" spans="12:14" ht="12.75">
      <c r="L30">
        <f t="shared" si="6"/>
        <v>2.800000000000001</v>
      </c>
      <c r="M30">
        <f t="shared" si="2"/>
        <v>69.01532512842857</v>
      </c>
      <c r="N30">
        <f t="shared" si="3"/>
        <v>106.16690752549209</v>
      </c>
    </row>
    <row r="31" spans="12:14" ht="12.75">
      <c r="L31">
        <f t="shared" si="6"/>
        <v>2.9000000000000012</v>
      </c>
      <c r="M31">
        <f t="shared" si="2"/>
        <v>70.64313582998027</v>
      </c>
      <c r="N31">
        <f t="shared" si="3"/>
        <v>101.26065709890261</v>
      </c>
    </row>
    <row r="32" spans="12:14" ht="12.75">
      <c r="L32">
        <f t="shared" si="6"/>
        <v>3.0000000000000013</v>
      </c>
      <c r="M32">
        <f t="shared" si="2"/>
        <v>72.30742902698007</v>
      </c>
      <c r="N32">
        <f t="shared" si="3"/>
        <v>96.85524533039398</v>
      </c>
    </row>
    <row r="33" spans="12:14" ht="12.75">
      <c r="L33">
        <f t="shared" si="6"/>
        <v>3.1000000000000014</v>
      </c>
      <c r="M33">
        <f t="shared" si="2"/>
        <v>73.93738622268738</v>
      </c>
      <c r="N33">
        <f t="shared" si="3"/>
        <v>92.95153252723743</v>
      </c>
    </row>
    <row r="34" spans="12:14" ht="12.75">
      <c r="L34">
        <f t="shared" si="6"/>
        <v>3.2000000000000015</v>
      </c>
      <c r="M34">
        <f aca="true" t="shared" si="7" ref="M34:M65">G01_+Ax1_*EXP(-al1_*L34)*COS(om1*(L34-de1_))</f>
        <v>75.47626717589732</v>
      </c>
      <c r="N34">
        <f aca="true" t="shared" si="8" ref="N34:N62">G02_+Ax2_*EXP(-al2_*L34)*COS(om2*(L34-de2_))</f>
        <v>89.54339127099365</v>
      </c>
    </row>
    <row r="35" spans="12:14" ht="12.75">
      <c r="L35">
        <f t="shared" si="6"/>
        <v>3.3000000000000016</v>
      </c>
      <c r="M35">
        <f t="shared" si="7"/>
        <v>76.8810651565084</v>
      </c>
      <c r="N35">
        <f t="shared" si="8"/>
        <v>86.61862205063717</v>
      </c>
    </row>
    <row r="36" spans="12:14" ht="12.75">
      <c r="L36">
        <f t="shared" si="6"/>
        <v>3.4000000000000017</v>
      </c>
      <c r="M36">
        <f t="shared" si="7"/>
        <v>78.12169410894239</v>
      </c>
      <c r="N36">
        <f t="shared" si="8"/>
        <v>84.15984326904153</v>
      </c>
    </row>
    <row r="37" spans="12:14" ht="12.75">
      <c r="L37">
        <f t="shared" si="6"/>
        <v>3.5000000000000018</v>
      </c>
      <c r="M37">
        <f t="shared" si="7"/>
        <v>79.17982339473707</v>
      </c>
      <c r="N37">
        <f t="shared" si="8"/>
        <v>82.14534645789159</v>
      </c>
    </row>
    <row r="38" spans="12:14" ht="12.75">
      <c r="L38">
        <f t="shared" si="6"/>
        <v>3.600000000000002</v>
      </c>
      <c r="M38">
        <f t="shared" si="7"/>
        <v>80.04746856091569</v>
      </c>
      <c r="N38">
        <f t="shared" si="8"/>
        <v>80.54990910419825</v>
      </c>
    </row>
    <row r="39" spans="12:14" ht="12.75">
      <c r="L39">
        <f t="shared" si="6"/>
        <v>3.700000000000002</v>
      </c>
      <c r="M39">
        <f t="shared" si="7"/>
        <v>80.72543647051809</v>
      </c>
      <c r="N39">
        <f t="shared" si="8"/>
        <v>79.34555897735567</v>
      </c>
    </row>
    <row r="40" spans="12:14" ht="12.75">
      <c r="L40">
        <f t="shared" si="6"/>
        <v>3.800000000000002</v>
      </c>
      <c r="M40">
        <f t="shared" si="7"/>
        <v>81.22171104586334</v>
      </c>
      <c r="N40">
        <f t="shared" si="8"/>
        <v>78.50228523850711</v>
      </c>
    </row>
    <row r="41" spans="12:14" ht="12.75">
      <c r="L41">
        <f t="shared" si="6"/>
        <v>3.900000000000002</v>
      </c>
      <c r="M41">
        <f t="shared" si="7"/>
        <v>81.54985263602737</v>
      </c>
      <c r="N41">
        <f t="shared" si="8"/>
        <v>77.98869290581871</v>
      </c>
    </row>
    <row r="42" spans="12:14" ht="12.75">
      <c r="L42">
        <f t="shared" si="6"/>
        <v>4.000000000000002</v>
      </c>
      <c r="M42">
        <f t="shared" si="7"/>
        <v>81.7274703464218</v>
      </c>
      <c r="N42">
        <f t="shared" si="8"/>
        <v>77.77259843439002</v>
      </c>
    </row>
    <row r="43" spans="12:14" ht="12.75">
      <c r="L43">
        <f t="shared" si="6"/>
        <v>4.100000000000001</v>
      </c>
      <c r="M43">
        <f t="shared" si="7"/>
        <v>81.77481316635857</v>
      </c>
      <c r="N43">
        <f t="shared" si="8"/>
        <v>77.82156524438795</v>
      </c>
    </row>
    <row r="44" spans="12:14" ht="12.75">
      <c r="L44">
        <f t="shared" si="6"/>
        <v>4.200000000000001</v>
      </c>
      <c r="M44">
        <f t="shared" si="7"/>
        <v>81.71351289041245</v>
      </c>
      <c r="N44">
        <f t="shared" si="8"/>
        <v>78.10337899394875</v>
      </c>
    </row>
    <row r="45" spans="12:14" ht="12.75">
      <c r="L45">
        <f t="shared" si="6"/>
        <v>4.300000000000001</v>
      </c>
      <c r="M45">
        <f t="shared" si="7"/>
        <v>81.56550002773484</v>
      </c>
      <c r="N45">
        <f t="shared" si="8"/>
        <v>78.58646324455012</v>
      </c>
    </row>
    <row r="46" spans="12:14" ht="12.75">
      <c r="L46">
        <f t="shared" si="6"/>
        <v>4.4</v>
      </c>
      <c r="M46">
        <f t="shared" si="7"/>
        <v>81.35210339882897</v>
      </c>
      <c r="N46">
        <f t="shared" si="8"/>
        <v>79.24023690753711</v>
      </c>
    </row>
    <row r="47" spans="12:14" ht="12.75">
      <c r="L47">
        <f t="shared" si="6"/>
        <v>4.5</v>
      </c>
      <c r="M47">
        <f t="shared" si="7"/>
        <v>81.09333510144221</v>
      </c>
      <c r="N47">
        <f t="shared" si="8"/>
        <v>80.03541549423078</v>
      </c>
    </row>
    <row r="48" spans="12:14" ht="12.75">
      <c r="L48">
        <f t="shared" si="6"/>
        <v>4.6</v>
      </c>
      <c r="M48">
        <f t="shared" si="7"/>
        <v>80.80735506836221</v>
      </c>
      <c r="N48">
        <f t="shared" si="8"/>
        <v>80.94425872262266</v>
      </c>
    </row>
    <row r="49" spans="12:14" ht="12.75">
      <c r="L49">
        <f t="shared" si="6"/>
        <v>4.699999999999999</v>
      </c>
      <c r="M49">
        <f t="shared" si="7"/>
        <v>80.51010354722396</v>
      </c>
      <c r="N49">
        <f t="shared" si="8"/>
        <v>81.94076746605649</v>
      </c>
    </row>
    <row r="50" spans="12:14" ht="12.75">
      <c r="L50">
        <f t="shared" si="6"/>
        <v>4.799999999999999</v>
      </c>
      <c r="M50">
        <f t="shared" si="7"/>
        <v>80.21508545139709</v>
      </c>
      <c r="N50">
        <f t="shared" si="8"/>
        <v>83.00083336926875</v>
      </c>
    </row>
    <row r="51" spans="12:14" ht="12.75">
      <c r="L51">
        <f t="shared" si="6"/>
        <v>4.899999999999999</v>
      </c>
      <c r="M51">
        <f t="shared" si="7"/>
        <v>79.93328755854056</v>
      </c>
      <c r="N51">
        <f t="shared" si="8"/>
        <v>84.10234471103719</v>
      </c>
    </row>
    <row r="52" spans="12:14" ht="12.75">
      <c r="L52">
        <f t="shared" si="6"/>
        <v>4.999999999999998</v>
      </c>
      <c r="M52">
        <f t="shared" si="7"/>
        <v>79.67320783058877</v>
      </c>
      <c r="N52">
        <f t="shared" si="8"/>
        <v>85.225252267229</v>
      </c>
    </row>
    <row r="53" spans="12:14" ht="12.75">
      <c r="L53">
        <f t="shared" si="6"/>
        <v>5.099999999999998</v>
      </c>
      <c r="M53">
        <f t="shared" si="7"/>
        <v>79.44097553287045</v>
      </c>
      <c r="N53">
        <f t="shared" si="8"/>
        <v>86.35159903029636</v>
      </c>
    </row>
    <row r="54" spans="12:14" ht="12.75">
      <c r="L54">
        <f t="shared" si="6"/>
        <v>5.1999999999999975</v>
      </c>
      <c r="M54">
        <f t="shared" si="7"/>
        <v>79.24054116446763</v>
      </c>
      <c r="N54">
        <f t="shared" si="8"/>
        <v>87.4655176784334</v>
      </c>
    </row>
    <row r="55" spans="12:14" ht="12.75">
      <c r="L55">
        <f t="shared" si="6"/>
        <v>5.299999999999997</v>
      </c>
      <c r="M55">
        <f t="shared" si="7"/>
        <v>79.07391629633219</v>
      </c>
      <c r="N55">
        <f t="shared" si="8"/>
        <v>88.5531996669214</v>
      </c>
    </row>
    <row r="56" spans="12:14" ht="12.75">
      <c r="L56">
        <f t="shared" si="6"/>
        <v>5.399999999999997</v>
      </c>
      <c r="M56">
        <f t="shared" si="7"/>
        <v>78.94144507117093</v>
      </c>
      <c r="N56">
        <f t="shared" si="8"/>
        <v>89.60283974281691</v>
      </c>
    </row>
    <row r="57" spans="12:14" ht="12.75">
      <c r="L57">
        <f t="shared" si="6"/>
        <v>5.4999999999999964</v>
      </c>
      <c r="M57">
        <f t="shared" si="7"/>
        <v>78.84209118250168</v>
      </c>
      <c r="N57">
        <f t="shared" si="8"/>
        <v>90.6045595690914</v>
      </c>
    </row>
    <row r="58" spans="12:14" ht="12.75">
      <c r="L58">
        <f t="shared" si="6"/>
        <v>5.599999999999996</v>
      </c>
      <c r="M58">
        <f t="shared" si="7"/>
        <v>78.77372646682383</v>
      </c>
      <c r="N58">
        <f t="shared" si="8"/>
        <v>91.55031399238717</v>
      </c>
    </row>
    <row r="59" spans="12:14" ht="12.75">
      <c r="L59">
        <f t="shared" si="6"/>
        <v>5.699999999999996</v>
      </c>
      <c r="M59">
        <f t="shared" si="7"/>
        <v>78.7334096775232</v>
      </c>
      <c r="N59">
        <f t="shared" si="8"/>
        <v>92.43378330618785</v>
      </c>
    </row>
    <row r="60" spans="12:14" ht="12.75">
      <c r="L60">
        <f t="shared" si="6"/>
        <v>5.799999999999995</v>
      </c>
      <c r="M60">
        <f t="shared" si="7"/>
        <v>78.71764644667944</v>
      </c>
      <c r="N60">
        <f t="shared" si="8"/>
        <v>93.25025465453813</v>
      </c>
    </row>
    <row r="61" spans="12:14" ht="12.75">
      <c r="L61">
        <f t="shared" si="6"/>
        <v>5.899999999999995</v>
      </c>
      <c r="M61">
        <f t="shared" si="7"/>
        <v>78.72262378674898</v>
      </c>
      <c r="N61">
        <f t="shared" si="8"/>
        <v>93.99649549621122</v>
      </c>
    </row>
    <row r="62" spans="12:14" ht="12.75">
      <c r="L62">
        <f t="shared" si="6"/>
        <v>5.999999999999995</v>
      </c>
      <c r="M62">
        <f t="shared" si="7"/>
        <v>78.74441466411888</v>
      </c>
      <c r="N62">
        <f t="shared" si="8"/>
        <v>94.6706218107176</v>
      </c>
    </row>
    <row r="64" spans="12:14" ht="12.75">
      <c r="L64">
        <f t="shared" si="6"/>
        <v>0.1</v>
      </c>
      <c r="M64">
        <f>G01_+Ax1_*EXP(-al1_*L64)*COS(om1*(L64-de1_))</f>
        <v>97.71334461544626</v>
      </c>
      <c r="N64">
        <f>G02_+Ax2_*EXP(-al2_*L64)*COS(om2*(L64-de2_))</f>
        <v>122.75929431899682</v>
      </c>
    </row>
    <row r="65" spans="12:14" ht="12.75">
      <c r="L65">
        <f t="shared" si="6"/>
        <v>0.2</v>
      </c>
      <c r="M65">
        <f>G01_+Ax1_*EXP(-al1_*L65)*COS(om1*(L65-de1_))</f>
        <v>120.86361678250523</v>
      </c>
      <c r="N65">
        <f>G02_+Ax2_*EXP(-al2_*L65)*COS(om2*(L65-de2_))</f>
        <v>144.62794030768833</v>
      </c>
    </row>
    <row r="66" spans="12:14" ht="12.75">
      <c r="L66">
        <f t="shared" si="6"/>
        <v>0.30000000000000004</v>
      </c>
      <c r="M66">
        <f>G01_+Ax1_*EXP(-al1_*L66)*COS(om1*(L66-de1_))</f>
        <v>138.23595837720924</v>
      </c>
      <c r="N66">
        <f>G02_+Ax2_*EXP(-al2_*L66)*COS(om2*(L66-de2_))</f>
        <v>163.21603428370463</v>
      </c>
    </row>
    <row r="67" spans="12:14" ht="12.75">
      <c r="L67">
        <f t="shared" si="6"/>
        <v>0.4</v>
      </c>
      <c r="M67">
        <f>G01_+Ax1_*EXP(-al1_*L67)*COS(om1*(L67-de1_))</f>
        <v>150.20019126617782</v>
      </c>
      <c r="N67">
        <f>G02_+Ax2_*EXP(-al2_*L67)*COS(om2*(L67-de2_))</f>
        <v>178.6588580502688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G14" sqref="G14:G19"/>
    </sheetView>
  </sheetViews>
  <sheetFormatPr defaultColWidth="9.140625" defaultRowHeight="12.75"/>
  <sheetData>
    <row r="2" spans="1:7" ht="12.75">
      <c r="A2" s="1">
        <v>0</v>
      </c>
      <c r="B2" s="1">
        <v>70</v>
      </c>
      <c r="C2" s="1">
        <v>100</v>
      </c>
      <c r="D2" t="s">
        <v>23</v>
      </c>
      <c r="E2" t="s">
        <v>24</v>
      </c>
      <c r="G2" t="str">
        <f>A2&amp;D2&amp;B2&amp;D2&amp;C2&amp;E2</f>
        <v>0 &amp; 70 &amp; 100 \\ \hline</v>
      </c>
    </row>
    <row r="3" spans="1:7" ht="12.75">
      <c r="A3" s="1">
        <v>0.5</v>
      </c>
      <c r="B3" s="1">
        <v>150</v>
      </c>
      <c r="C3" s="1">
        <v>185</v>
      </c>
      <c r="D3" t="s">
        <v>23</v>
      </c>
      <c r="E3" t="s">
        <v>24</v>
      </c>
      <c r="G3" t="str">
        <f aca="true" t="shared" si="0" ref="G3:G11">A3&amp;D3&amp;B3&amp;D3&amp;C3&amp;E3</f>
        <v>0.5 &amp; 150 &amp; 185 \\ \hline</v>
      </c>
    </row>
    <row r="4" spans="1:7" ht="12.75">
      <c r="A4" s="1">
        <v>0.75</v>
      </c>
      <c r="B4" s="1">
        <v>165</v>
      </c>
      <c r="C4" s="1">
        <v>210</v>
      </c>
      <c r="D4" t="s">
        <v>23</v>
      </c>
      <c r="E4" t="s">
        <v>24</v>
      </c>
      <c r="G4" t="str">
        <f t="shared" si="0"/>
        <v>0.75 &amp; 165 &amp; 210 \\ \hline</v>
      </c>
    </row>
    <row r="5" spans="1:7" ht="12.75">
      <c r="A5" s="1">
        <v>1</v>
      </c>
      <c r="B5" s="1">
        <v>145</v>
      </c>
      <c r="C5" s="1">
        <v>220</v>
      </c>
      <c r="D5" t="s">
        <v>23</v>
      </c>
      <c r="E5" t="s">
        <v>24</v>
      </c>
      <c r="G5" t="str">
        <f t="shared" si="0"/>
        <v>1 &amp; 145 &amp; 220 \\ \hline</v>
      </c>
    </row>
    <row r="6" spans="1:7" ht="12.75">
      <c r="A6" s="1">
        <v>1.5</v>
      </c>
      <c r="B6" s="1">
        <v>90</v>
      </c>
      <c r="C6" s="1">
        <v>195</v>
      </c>
      <c r="D6" t="s">
        <v>23</v>
      </c>
      <c r="E6" t="s">
        <v>24</v>
      </c>
      <c r="G6" t="str">
        <f t="shared" si="0"/>
        <v>1.5 &amp; 90 &amp; 195 \\ \hline</v>
      </c>
    </row>
    <row r="7" spans="1:7" ht="12.75">
      <c r="A7" s="1">
        <v>2</v>
      </c>
      <c r="B7" s="1">
        <v>75</v>
      </c>
      <c r="C7" s="1">
        <v>175</v>
      </c>
      <c r="D7" t="s">
        <v>23</v>
      </c>
      <c r="E7" t="s">
        <v>24</v>
      </c>
      <c r="G7" t="str">
        <f t="shared" si="0"/>
        <v>2 &amp; 75 &amp; 175 \\ \hline</v>
      </c>
    </row>
    <row r="8" spans="1:7" ht="12.75">
      <c r="A8" s="1">
        <v>2.5</v>
      </c>
      <c r="B8" s="1">
        <v>65</v>
      </c>
      <c r="C8" s="1">
        <v>105</v>
      </c>
      <c r="D8" t="s">
        <v>23</v>
      </c>
      <c r="E8" t="s">
        <v>24</v>
      </c>
      <c r="G8" t="str">
        <f t="shared" si="0"/>
        <v>2.5 &amp; 65 &amp; 105 \\ \hline</v>
      </c>
    </row>
    <row r="9" spans="1:7" ht="12.75">
      <c r="A9" s="1">
        <v>3</v>
      </c>
      <c r="B9" s="1">
        <v>75</v>
      </c>
      <c r="C9" s="1">
        <v>100</v>
      </c>
      <c r="D9" t="s">
        <v>23</v>
      </c>
      <c r="E9" t="s">
        <v>24</v>
      </c>
      <c r="G9" t="str">
        <f t="shared" si="0"/>
        <v>3 &amp; 75 &amp; 100 \\ \hline</v>
      </c>
    </row>
    <row r="10" spans="1:7" ht="12.75">
      <c r="A10" s="1">
        <v>4</v>
      </c>
      <c r="B10" s="1">
        <v>80</v>
      </c>
      <c r="C10" s="1">
        <v>85</v>
      </c>
      <c r="D10" t="s">
        <v>23</v>
      </c>
      <c r="E10" t="s">
        <v>24</v>
      </c>
      <c r="G10" t="str">
        <f t="shared" si="0"/>
        <v>4 &amp; 80 &amp; 85 \\ \hline</v>
      </c>
    </row>
    <row r="11" spans="1:7" ht="12.75">
      <c r="A11" s="1">
        <v>6</v>
      </c>
      <c r="B11" s="1">
        <v>75</v>
      </c>
      <c r="C11" s="1">
        <v>90</v>
      </c>
      <c r="D11" t="s">
        <v>23</v>
      </c>
      <c r="E11" t="s">
        <v>24</v>
      </c>
      <c r="G11" t="str">
        <f t="shared" si="0"/>
        <v>6 &amp; 75 &amp; 90 \\ \hline</v>
      </c>
    </row>
    <row r="14" spans="1:7" ht="12.75">
      <c r="A14" t="s">
        <v>26</v>
      </c>
      <c r="B14" s="2">
        <v>79.18137688460715</v>
      </c>
      <c r="C14" s="2">
        <v>95.2124767468991</v>
      </c>
      <c r="D14" t="s">
        <v>23</v>
      </c>
      <c r="E14" t="s">
        <v>24</v>
      </c>
      <c r="G14" t="str">
        <f>A14&amp;D14&amp;B14&amp;D14&amp;C14&amp;E14</f>
        <v> $G_0$ &amp; 79.1813768846071 &amp; 95.2124767468991 \\ \hline</v>
      </c>
    </row>
    <row r="15" spans="1:7" ht="12.75">
      <c r="A15" t="s">
        <v>27</v>
      </c>
      <c r="B15" s="2">
        <v>0.992720444915972</v>
      </c>
      <c r="C15" s="2">
        <v>0.6334888156198157</v>
      </c>
      <c r="D15" t="s">
        <v>23</v>
      </c>
      <c r="E15" t="s">
        <v>24</v>
      </c>
      <c r="G15" t="str">
        <f>A15&amp;D15&amp;B15&amp;D15&amp;C15&amp;E15</f>
        <v> $\alpha$ &amp; 0.992720444915972 &amp; 0.633488815619816 \\ \hline</v>
      </c>
    </row>
    <row r="16" spans="1:7" ht="12.75">
      <c r="A16" t="s">
        <v>28</v>
      </c>
      <c r="B16" s="2">
        <v>171.54669591785054</v>
      </c>
      <c r="C16" s="2">
        <v>263.152054909353</v>
      </c>
      <c r="D16" t="s">
        <v>23</v>
      </c>
      <c r="E16" t="s">
        <v>24</v>
      </c>
      <c r="G16" t="str">
        <f>A16&amp;D16&amp;B16&amp;D16&amp;C16&amp;E16</f>
        <v> $A$ &amp; 171.546695917851 &amp; 263.152054909353 \\ \hline</v>
      </c>
    </row>
    <row r="17" spans="1:7" ht="12.75">
      <c r="A17" t="s">
        <v>29</v>
      </c>
      <c r="B17" s="2">
        <v>1.812736711114567</v>
      </c>
      <c r="C17" s="2">
        <v>1.0303671103414938</v>
      </c>
      <c r="D17" t="s">
        <v>23</v>
      </c>
      <c r="E17" t="s">
        <v>24</v>
      </c>
      <c r="G17" t="str">
        <f>A17&amp;D17&amp;B17&amp;D17&amp;C17&amp;E17</f>
        <v> $\omega$ &amp; 1.81273671111457 &amp; 1.03036711034149 \\ \hline</v>
      </c>
    </row>
    <row r="18" spans="1:7" ht="12.75">
      <c r="A18" t="s">
        <v>30</v>
      </c>
      <c r="B18" s="2">
        <v>0.9005620291000529</v>
      </c>
      <c r="C18" s="2">
        <v>1.516036727399693</v>
      </c>
      <c r="D18" t="s">
        <v>23</v>
      </c>
      <c r="E18" t="s">
        <v>24</v>
      </c>
      <c r="G18" t="str">
        <f>A18&amp;D18&amp;B18&amp;D18&amp;C18&amp;E18</f>
        <v> $\delta$  &amp; 0.900562029100053 &amp; 1.51603672739969 \\ \hline</v>
      </c>
    </row>
    <row r="19" spans="1:7" ht="12.75">
      <c r="A19" t="s">
        <v>25</v>
      </c>
      <c r="B19" s="2">
        <v>225.6756943074862</v>
      </c>
      <c r="C19" s="2">
        <v>718.6179557828672</v>
      </c>
      <c r="D19" t="s">
        <v>23</v>
      </c>
      <c r="E19" t="s">
        <v>24</v>
      </c>
      <c r="G19" t="str">
        <f>A19&amp;D19&amp;B19&amp;D19&amp;C19&amp;E19</f>
        <v> $LSSE$ &amp; 225.675694307486 &amp; 718.617955782867 \\ \hline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Mahaffy</dc:creator>
  <cp:keywords/>
  <dc:description/>
  <cp:lastModifiedBy>Joe Mahaffy</cp:lastModifiedBy>
  <dcterms:created xsi:type="dcterms:W3CDTF">2009-10-14T22:54:03Z</dcterms:created>
  <dcterms:modified xsi:type="dcterms:W3CDTF">2009-10-20T20:20:57Z</dcterms:modified>
  <cp:category/>
  <cp:version/>
  <cp:contentType/>
  <cp:contentStatus/>
</cp:coreProperties>
</file>